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L14" i="1"/>
  <c r="M14" i="1"/>
  <c r="N14" i="1" s="1"/>
  <c r="O14" i="1"/>
  <c r="P14" i="1"/>
  <c r="Q14" i="1" s="1"/>
  <c r="J15" i="1"/>
  <c r="L15" i="1"/>
  <c r="M15" i="1"/>
  <c r="N15" i="1"/>
  <c r="O15" i="1"/>
  <c r="P15" i="1"/>
  <c r="Q15" i="1" s="1"/>
  <c r="J16" i="1"/>
  <c r="L16" i="1"/>
  <c r="M16" i="1" s="1"/>
  <c r="P16" i="1"/>
  <c r="Q16" i="1" s="1"/>
  <c r="J17" i="1"/>
  <c r="L17" i="1"/>
  <c r="M17" i="1" s="1"/>
  <c r="P17" i="1"/>
  <c r="Q17" i="1" s="1"/>
  <c r="J18" i="1"/>
  <c r="L18" i="1"/>
  <c r="M18" i="1" s="1"/>
  <c r="P18" i="1"/>
  <c r="Q18" i="1" s="1"/>
  <c r="J19" i="1"/>
  <c r="L19" i="1"/>
  <c r="M19" i="1"/>
  <c r="N19" i="1" s="1"/>
  <c r="O19" i="1"/>
  <c r="P19" i="1"/>
  <c r="Q19" i="1"/>
  <c r="J20" i="1"/>
  <c r="L20" i="1"/>
  <c r="M20" i="1" s="1"/>
  <c r="P20" i="1"/>
  <c r="Q20" i="1" s="1"/>
  <c r="J21" i="1"/>
  <c r="L21" i="1"/>
  <c r="M21" i="1"/>
  <c r="N21" i="1" s="1"/>
  <c r="O21" i="1"/>
  <c r="P21" i="1"/>
  <c r="Q21" i="1"/>
  <c r="J22" i="1"/>
  <c r="L22" i="1"/>
  <c r="M22" i="1" s="1"/>
  <c r="P22" i="1"/>
  <c r="Q22" i="1" s="1"/>
  <c r="F9" i="1"/>
  <c r="I8" i="1"/>
  <c r="F8" i="1"/>
  <c r="G8" i="1" s="1"/>
  <c r="H8" i="1" s="1"/>
  <c r="O22" i="1" l="1"/>
  <c r="N22" i="1"/>
  <c r="O18" i="1"/>
  <c r="N18" i="1"/>
  <c r="O16" i="1"/>
  <c r="N16" i="1"/>
  <c r="O20" i="1"/>
  <c r="N20" i="1"/>
  <c r="N17" i="1"/>
  <c r="O17" i="1"/>
  <c r="K8" i="1"/>
  <c r="C8" i="1" s="1"/>
  <c r="C9" i="1" s="1"/>
  <c r="C10" i="1" s="1"/>
</calcChain>
</file>

<file path=xl/sharedStrings.xml><?xml version="1.0" encoding="utf-8"?>
<sst xmlns="http://schemas.openxmlformats.org/spreadsheetml/2006/main" count="91" uniqueCount="79">
  <si>
    <t>Wall Height</t>
  </si>
  <si>
    <t>Tank Diameter</t>
  </si>
  <si>
    <t>Inches</t>
  </si>
  <si>
    <t>Feet</t>
  </si>
  <si>
    <t>Piling Height</t>
  </si>
  <si>
    <t>Barrels</t>
  </si>
  <si>
    <t xml:space="preserve">Capacity </t>
  </si>
  <si>
    <t>Diameter</t>
  </si>
  <si>
    <t>Height</t>
  </si>
  <si>
    <t>Weight</t>
  </si>
  <si>
    <t>6'</t>
  </si>
  <si>
    <t>1829mm</t>
  </si>
  <si>
    <t>100 bbl</t>
  </si>
  <si>
    <t>11'</t>
  </si>
  <si>
    <t>3353mm</t>
  </si>
  <si>
    <t>3,900 lbs</t>
  </si>
  <si>
    <t>1775 kg</t>
  </si>
  <si>
    <t>200 bbl</t>
  </si>
  <si>
    <t>2997mm</t>
  </si>
  <si>
    <t>16'</t>
  </si>
  <si>
    <t>4877mm</t>
  </si>
  <si>
    <t>7,000 lbs</t>
  </si>
  <si>
    <t>3180 kg</t>
  </si>
  <si>
    <t>400 bbl</t>
  </si>
  <si>
    <t>12'</t>
  </si>
  <si>
    <t>3657 mm</t>
  </si>
  <si>
    <t>20'</t>
  </si>
  <si>
    <t>6096 mm</t>
  </si>
  <si>
    <t>11,000 lbs</t>
  </si>
  <si>
    <t>4,990 kg</t>
  </si>
  <si>
    <t>500 bbl</t>
  </si>
  <si>
    <t>25'</t>
  </si>
  <si>
    <t>7620 mm</t>
  </si>
  <si>
    <t>12,500 lbs</t>
  </si>
  <si>
    <t>5,670 kg</t>
  </si>
  <si>
    <t>750 bbl</t>
  </si>
  <si>
    <t>4648 mm</t>
  </si>
  <si>
    <t>24'</t>
  </si>
  <si>
    <t>7315 mm</t>
  </si>
  <si>
    <t>14,000 lbs</t>
  </si>
  <si>
    <t>6,350 kg</t>
  </si>
  <si>
    <t>1000 bbl</t>
  </si>
  <si>
    <t>32'</t>
  </si>
  <si>
    <t>9754 mm</t>
  </si>
  <si>
    <t>17,000 lbs</t>
  </si>
  <si>
    <t>7,711 kg</t>
  </si>
  <si>
    <t>6553 mm</t>
  </si>
  <si>
    <t>4877 mm</t>
  </si>
  <si>
    <t>18,000 lbs</t>
  </si>
  <si>
    <t>8,165 kg</t>
  </si>
  <si>
    <t>1500 bbl</t>
  </si>
  <si>
    <t>22,000 lbs</t>
  </si>
  <si>
    <t>9,979 kg</t>
  </si>
  <si>
    <t>2000 bbl</t>
  </si>
  <si>
    <t>7163 mm</t>
  </si>
  <si>
    <t>26'</t>
  </si>
  <si>
    <t>7925 mm</t>
  </si>
  <si>
    <t>27,000 lbs</t>
  </si>
  <si>
    <t>12,247kg</t>
  </si>
  <si>
    <t>Litres</t>
  </si>
  <si>
    <t>Gallons</t>
  </si>
  <si>
    <t>Tank Displacement Calculator</t>
  </si>
  <si>
    <t>Tank Displacement</t>
  </si>
  <si>
    <t>inside Containment</t>
  </si>
  <si>
    <t>Typical Tank Dimensions</t>
  </si>
  <si>
    <t>15.25'</t>
  </si>
  <si>
    <t>21.5'</t>
  </si>
  <si>
    <t>23.5'</t>
  </si>
  <si>
    <t>9.83'</t>
  </si>
  <si>
    <t>x height ft3</t>
  </si>
  <si>
    <t>piR2 - ft2</t>
  </si>
  <si>
    <t>ft3/bbl</t>
  </si>
  <si>
    <t>bbl/ft3</t>
  </si>
  <si>
    <t>bbl/ft</t>
  </si>
  <si>
    <t>bbl/inch</t>
  </si>
  <si>
    <t>Rad in inches</t>
  </si>
  <si>
    <t>PII r2-in3</t>
  </si>
  <si>
    <t>Inches of disp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</si>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</sst>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rgb="FF111111"/>
      </left>
      <right style="thick">
        <color rgb="FF111111"/>
      </right>
      <top style="thick">
        <color rgb="FF111111"/>
      </top>
      <bottom style="thick">
        <color rgb="FF111111"/>
      </bottom>
      <diagonal/>
    </border>
    <border>
      <left style="thick">
        <color rgb="FF111111"/>
      </left>
      <right style="thick">
        <color rgb="FF111111"/>
      </right>
      <top style="thick">
        <color rgb="FF111111"/>
      </top>
      <bottom/>
      <diagonal/>
    </border>
    <border>
      <left style="thick">
        <color rgb="FF111111"/>
      </left>
      <right/>
      <top style="thick">
        <color rgb="FF111111"/>
      </top>
      <bottom/>
      <diagonal/>
    </border>
    <border>
      <left/>
      <right style="thick">
        <color rgb="FF111111"/>
      </right>
      <top style="thick">
        <color rgb="FF1111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  <xf numFmtId="0" fontId="1" fillId="3" borderId="0" xfId="0" applyFont="1" applyFill="1" applyProtection="1"/>
    <xf numFmtId="0" fontId="0" fillId="3" borderId="0" xfId="0" applyFill="1" applyProtection="1"/>
    <xf numFmtId="0" fontId="2" fillId="4" borderId="2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" fontId="1" fillId="5" borderId="5" xfId="0" applyNumberFormat="1" applyFont="1" applyFill="1" applyBorder="1" applyProtection="1"/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Protection="1"/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top" wrapText="1"/>
    </xf>
    <xf numFmtId="0" fontId="2" fillId="4" borderId="4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workbookViewId="0">
      <selection activeCell="C8" sqref="C8"/>
    </sheetView>
  </sheetViews>
  <sheetFormatPr defaultRowHeight="15" x14ac:dyDescent="0.25"/>
  <cols>
    <col min="1" max="1" width="9.140625" style="2"/>
    <col min="2" max="2" width="18.28515625" style="2" customWidth="1"/>
    <col min="3" max="5" width="9.140625" style="2"/>
    <col min="6" max="6" width="12.7109375" style="2" customWidth="1"/>
    <col min="7" max="7" width="12" style="2" customWidth="1"/>
    <col min="8" max="8" width="13.5703125" style="2" customWidth="1"/>
    <col min="9" max="12" width="9.140625" style="2"/>
    <col min="13" max="13" width="13.140625" style="2" customWidth="1"/>
    <col min="14" max="16384" width="9.140625" style="2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 x14ac:dyDescent="0.35">
      <c r="A2" s="1"/>
      <c r="B2" s="3" t="s">
        <v>61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75" x14ac:dyDescent="0.3">
      <c r="A4" s="1"/>
      <c r="B4" s="4" t="s">
        <v>0</v>
      </c>
      <c r="C4" s="9">
        <v>24</v>
      </c>
      <c r="D4" s="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.75" x14ac:dyDescent="0.3">
      <c r="A5" s="1"/>
      <c r="B5" s="4" t="s">
        <v>1</v>
      </c>
      <c r="C5" s="9">
        <v>23.5</v>
      </c>
      <c r="D5" s="4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75" x14ac:dyDescent="0.3">
      <c r="A6" s="1"/>
      <c r="B6" s="4" t="s">
        <v>4</v>
      </c>
      <c r="C6" s="10">
        <v>12</v>
      </c>
      <c r="D6" s="4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4"/>
      <c r="C7" s="5"/>
      <c r="D7" s="5"/>
      <c r="E7" s="5"/>
      <c r="F7" s="12" t="s">
        <v>75</v>
      </c>
      <c r="G7" s="12" t="s">
        <v>76</v>
      </c>
      <c r="H7" s="12" t="s">
        <v>74</v>
      </c>
      <c r="I7" s="11" t="s">
        <v>77</v>
      </c>
      <c r="J7" s="11"/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4" t="s">
        <v>62</v>
      </c>
      <c r="C8" s="8">
        <f>K8</f>
        <v>75.044825411939996</v>
      </c>
      <c r="D8" s="4" t="s">
        <v>5</v>
      </c>
      <c r="E8" s="5"/>
      <c r="F8" s="12">
        <f>(C5/2)*12</f>
        <v>141</v>
      </c>
      <c r="G8" s="12">
        <f>3.1415*(F8*F8)</f>
        <v>62456.161500000002</v>
      </c>
      <c r="H8" s="12">
        <f>G8*0.00010013</f>
        <v>6.2537354509950003</v>
      </c>
      <c r="I8" s="11">
        <f>(C4-C6)</f>
        <v>12</v>
      </c>
      <c r="J8" s="11"/>
      <c r="K8" s="11">
        <f>I8*H8</f>
        <v>75.044825411939996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4" t="s">
        <v>63</v>
      </c>
      <c r="C9" s="8">
        <f>C8*159</f>
        <v>11932.127240498459</v>
      </c>
      <c r="D9" s="4" t="s">
        <v>59</v>
      </c>
      <c r="E9" s="5"/>
      <c r="F9" s="12">
        <f>((((C5*12)*(C4-C6))*(3.1415*((C5/2)*(C5/2))*0.01638706)/159))</f>
        <v>151.26800218836141</v>
      </c>
      <c r="G9" s="12"/>
      <c r="H9" s="12"/>
      <c r="I9" s="11"/>
      <c r="J9" s="11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5"/>
      <c r="C10" s="8">
        <f>C9*0.2199692</f>
        <v>2624.7004833906535</v>
      </c>
      <c r="D10" s="4" t="s">
        <v>60</v>
      </c>
      <c r="E10" s="5"/>
      <c r="F10" s="12" t="s">
        <v>78</v>
      </c>
      <c r="G10" s="12"/>
      <c r="H10" s="12"/>
      <c r="I10" s="11"/>
      <c r="J10" s="11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5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thickBot="1" x14ac:dyDescent="0.3">
      <c r="A12" s="1"/>
      <c r="B12" s="4" t="s">
        <v>64</v>
      </c>
      <c r="C12" s="5"/>
      <c r="D12" s="5"/>
      <c r="E12" s="5"/>
      <c r="F12" s="5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7.100000000000001" customHeight="1" thickTop="1" thickBot="1" x14ac:dyDescent="0.3">
      <c r="A13" s="1"/>
      <c r="B13" s="6" t="s">
        <v>6</v>
      </c>
      <c r="C13" s="13" t="s">
        <v>7</v>
      </c>
      <c r="D13" s="14"/>
      <c r="E13" s="13" t="s">
        <v>8</v>
      </c>
      <c r="F13" s="14"/>
      <c r="G13" s="15" t="s">
        <v>9</v>
      </c>
      <c r="H13" s="16"/>
      <c r="I13" s="11"/>
      <c r="J13" s="11" t="s">
        <v>73</v>
      </c>
      <c r="K13" s="11"/>
      <c r="L13" s="11" t="s">
        <v>70</v>
      </c>
      <c r="M13" s="11" t="s">
        <v>69</v>
      </c>
      <c r="N13" s="11" t="s">
        <v>72</v>
      </c>
      <c r="O13" s="11" t="s">
        <v>71</v>
      </c>
      <c r="P13" s="11" t="s">
        <v>74</v>
      </c>
      <c r="Q13" s="1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7.100000000000001" customHeight="1" thickTop="1" thickBot="1" x14ac:dyDescent="0.3">
      <c r="A14" s="1">
        <v>100</v>
      </c>
      <c r="B14" s="7" t="s">
        <v>12</v>
      </c>
      <c r="C14" s="7" t="s">
        <v>13</v>
      </c>
      <c r="D14" s="7" t="s">
        <v>14</v>
      </c>
      <c r="E14" s="7" t="s">
        <v>10</v>
      </c>
      <c r="F14" s="7" t="s">
        <v>11</v>
      </c>
      <c r="G14" s="7" t="s">
        <v>15</v>
      </c>
      <c r="H14" s="7" t="s">
        <v>16</v>
      </c>
      <c r="I14" s="11">
        <v>6</v>
      </c>
      <c r="J14" s="11">
        <f>A14/I14</f>
        <v>16.666666666666668</v>
      </c>
      <c r="K14" s="11">
        <v>11</v>
      </c>
      <c r="L14" s="11">
        <f>3.1415*((K14/2)*(K14/2))</f>
        <v>95.030375000000006</v>
      </c>
      <c r="M14" s="11">
        <f>L14*I14</f>
        <v>570.18225000000007</v>
      </c>
      <c r="N14" s="11">
        <f>A14/M14</f>
        <v>0.17538252023804668</v>
      </c>
      <c r="O14" s="11">
        <f>M14/A14</f>
        <v>5.7018225000000005</v>
      </c>
      <c r="P14" s="11">
        <f>J14/12</f>
        <v>1.3888888888888891</v>
      </c>
      <c r="Q14" s="11">
        <f>P14*12</f>
        <v>16.666666666666668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7.100000000000001" customHeight="1" thickTop="1" thickBot="1" x14ac:dyDescent="0.3">
      <c r="A15" s="1">
        <v>200</v>
      </c>
      <c r="B15" s="7" t="s">
        <v>17</v>
      </c>
      <c r="C15" s="7" t="s">
        <v>68</v>
      </c>
      <c r="D15" s="7" t="s">
        <v>18</v>
      </c>
      <c r="E15" s="7" t="s">
        <v>19</v>
      </c>
      <c r="F15" s="7" t="s">
        <v>20</v>
      </c>
      <c r="G15" s="7" t="s">
        <v>21</v>
      </c>
      <c r="H15" s="7" t="s">
        <v>22</v>
      </c>
      <c r="I15" s="11">
        <v>16</v>
      </c>
      <c r="J15" s="11">
        <f t="shared" ref="J15:J22" si="0">A15/I15</f>
        <v>12.5</v>
      </c>
      <c r="K15" s="11">
        <v>9.83</v>
      </c>
      <c r="L15" s="11">
        <f t="shared" ref="L15:L22" si="1">3.1415*((K15/2)*(K15/2))</f>
        <v>75.88992233750001</v>
      </c>
      <c r="M15" s="11">
        <f t="shared" ref="M15:M22" si="2">L15*I15</f>
        <v>1214.2387574000002</v>
      </c>
      <c r="N15" s="11">
        <f t="shared" ref="N15:N22" si="3">A15/M15</f>
        <v>0.16471225183772903</v>
      </c>
      <c r="O15" s="11">
        <f t="shared" ref="O15:O22" si="4">M15/A15</f>
        <v>6.0711937870000012</v>
      </c>
      <c r="P15" s="11">
        <f t="shared" ref="P15:P22" si="5">J15/12</f>
        <v>1.0416666666666667</v>
      </c>
      <c r="Q15" s="11">
        <f t="shared" ref="Q15:Q22" si="6">P15*12</f>
        <v>12.5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7.100000000000001" customHeight="1" thickTop="1" thickBot="1" x14ac:dyDescent="0.3">
      <c r="A16" s="1">
        <v>400</v>
      </c>
      <c r="B16" s="7" t="s">
        <v>23</v>
      </c>
      <c r="C16" s="7" t="s">
        <v>24</v>
      </c>
      <c r="D16" s="7" t="s">
        <v>25</v>
      </c>
      <c r="E16" s="7" t="s">
        <v>26</v>
      </c>
      <c r="F16" s="7" t="s">
        <v>27</v>
      </c>
      <c r="G16" s="7" t="s">
        <v>28</v>
      </c>
      <c r="H16" s="7" t="s">
        <v>29</v>
      </c>
      <c r="I16" s="11">
        <v>20</v>
      </c>
      <c r="J16" s="11">
        <f t="shared" si="0"/>
        <v>20</v>
      </c>
      <c r="K16" s="11">
        <v>12</v>
      </c>
      <c r="L16" s="11">
        <f t="shared" si="1"/>
        <v>113.09400000000001</v>
      </c>
      <c r="M16" s="11">
        <f t="shared" si="2"/>
        <v>2261.88</v>
      </c>
      <c r="N16" s="11">
        <f t="shared" si="3"/>
        <v>0.17684404124003042</v>
      </c>
      <c r="O16" s="11">
        <f t="shared" si="4"/>
        <v>5.6547000000000001</v>
      </c>
      <c r="P16" s="11">
        <f t="shared" si="5"/>
        <v>1.6666666666666667</v>
      </c>
      <c r="Q16" s="11">
        <f t="shared" si="6"/>
        <v>20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7.100000000000001" customHeight="1" thickTop="1" thickBot="1" x14ac:dyDescent="0.3">
      <c r="A17" s="1">
        <v>500</v>
      </c>
      <c r="B17" s="7" t="s">
        <v>30</v>
      </c>
      <c r="C17" s="7" t="s">
        <v>24</v>
      </c>
      <c r="D17" s="7" t="s">
        <v>25</v>
      </c>
      <c r="E17" s="7" t="s">
        <v>31</v>
      </c>
      <c r="F17" s="7" t="s">
        <v>32</v>
      </c>
      <c r="G17" s="7" t="s">
        <v>33</v>
      </c>
      <c r="H17" s="7" t="s">
        <v>34</v>
      </c>
      <c r="I17" s="11">
        <v>25</v>
      </c>
      <c r="J17" s="11">
        <f t="shared" si="0"/>
        <v>20</v>
      </c>
      <c r="K17" s="11">
        <v>12</v>
      </c>
      <c r="L17" s="11">
        <f t="shared" si="1"/>
        <v>113.09400000000001</v>
      </c>
      <c r="M17" s="11">
        <f t="shared" si="2"/>
        <v>2827.3500000000004</v>
      </c>
      <c r="N17" s="11">
        <f t="shared" si="3"/>
        <v>0.17684404124003039</v>
      </c>
      <c r="O17" s="11">
        <f t="shared" si="4"/>
        <v>5.6547000000000009</v>
      </c>
      <c r="P17" s="11">
        <f t="shared" si="5"/>
        <v>1.6666666666666667</v>
      </c>
      <c r="Q17" s="11">
        <f t="shared" si="6"/>
        <v>20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7.100000000000001" customHeight="1" thickTop="1" thickBot="1" x14ac:dyDescent="0.3">
      <c r="A18" s="1">
        <v>750</v>
      </c>
      <c r="B18" s="7" t="s">
        <v>35</v>
      </c>
      <c r="C18" s="7" t="s">
        <v>65</v>
      </c>
      <c r="D18" s="7" t="s">
        <v>36</v>
      </c>
      <c r="E18" s="7" t="s">
        <v>37</v>
      </c>
      <c r="F18" s="7" t="s">
        <v>38</v>
      </c>
      <c r="G18" s="7" t="s">
        <v>39</v>
      </c>
      <c r="H18" s="7" t="s">
        <v>40</v>
      </c>
      <c r="I18" s="11">
        <v>24</v>
      </c>
      <c r="J18" s="11">
        <f t="shared" si="0"/>
        <v>31.25</v>
      </c>
      <c r="K18" s="11">
        <v>15.25</v>
      </c>
      <c r="L18" s="11">
        <f t="shared" si="1"/>
        <v>182.64877343750001</v>
      </c>
      <c r="M18" s="11">
        <f t="shared" si="2"/>
        <v>4383.5705625000001</v>
      </c>
      <c r="N18" s="11">
        <f t="shared" si="3"/>
        <v>0.17109340189844383</v>
      </c>
      <c r="O18" s="11">
        <f t="shared" si="4"/>
        <v>5.8447607499999998</v>
      </c>
      <c r="P18" s="11">
        <f t="shared" si="5"/>
        <v>2.6041666666666665</v>
      </c>
      <c r="Q18" s="11">
        <f t="shared" si="6"/>
        <v>31.25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7.100000000000001" customHeight="1" thickTop="1" thickBot="1" x14ac:dyDescent="0.3">
      <c r="A19" s="1">
        <v>1000</v>
      </c>
      <c r="B19" s="7" t="s">
        <v>41</v>
      </c>
      <c r="C19" s="7" t="s">
        <v>65</v>
      </c>
      <c r="D19" s="7" t="s">
        <v>36</v>
      </c>
      <c r="E19" s="7" t="s">
        <v>42</v>
      </c>
      <c r="F19" s="7" t="s">
        <v>43</v>
      </c>
      <c r="G19" s="7" t="s">
        <v>44</v>
      </c>
      <c r="H19" s="7" t="s">
        <v>45</v>
      </c>
      <c r="I19" s="11">
        <v>32</v>
      </c>
      <c r="J19" s="11">
        <f t="shared" si="0"/>
        <v>31.25</v>
      </c>
      <c r="K19" s="11">
        <v>15.25</v>
      </c>
      <c r="L19" s="11">
        <f t="shared" si="1"/>
        <v>182.64877343750001</v>
      </c>
      <c r="M19" s="11">
        <f t="shared" si="2"/>
        <v>5844.7607500000004</v>
      </c>
      <c r="N19" s="11">
        <f t="shared" si="3"/>
        <v>0.17109340189844383</v>
      </c>
      <c r="O19" s="11">
        <f t="shared" si="4"/>
        <v>5.8447607500000007</v>
      </c>
      <c r="P19" s="11">
        <f t="shared" si="5"/>
        <v>2.6041666666666665</v>
      </c>
      <c r="Q19" s="11">
        <f t="shared" si="6"/>
        <v>31.25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7.100000000000001" customHeight="1" thickTop="1" thickBot="1" x14ac:dyDescent="0.3">
      <c r="A20" s="1">
        <v>1000</v>
      </c>
      <c r="B20" s="7" t="s">
        <v>41</v>
      </c>
      <c r="C20" s="7" t="s">
        <v>66</v>
      </c>
      <c r="D20" s="7" t="s">
        <v>46</v>
      </c>
      <c r="E20" s="7" t="s">
        <v>19</v>
      </c>
      <c r="F20" s="7" t="s">
        <v>47</v>
      </c>
      <c r="G20" s="7" t="s">
        <v>48</v>
      </c>
      <c r="H20" s="7" t="s">
        <v>49</v>
      </c>
      <c r="I20" s="11">
        <v>16</v>
      </c>
      <c r="J20" s="11">
        <f t="shared" si="0"/>
        <v>62.5</v>
      </c>
      <c r="K20" s="11">
        <v>21.5</v>
      </c>
      <c r="L20" s="11">
        <f t="shared" si="1"/>
        <v>363.03959374999999</v>
      </c>
      <c r="M20" s="11">
        <f t="shared" si="2"/>
        <v>5808.6334999999999</v>
      </c>
      <c r="N20" s="11">
        <f t="shared" si="3"/>
        <v>0.17215753068256071</v>
      </c>
      <c r="O20" s="11">
        <f t="shared" si="4"/>
        <v>5.8086335</v>
      </c>
      <c r="P20" s="11">
        <f t="shared" si="5"/>
        <v>5.208333333333333</v>
      </c>
      <c r="Q20" s="11">
        <f t="shared" si="6"/>
        <v>62.5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7.100000000000001" customHeight="1" thickTop="1" thickBot="1" x14ac:dyDescent="0.3">
      <c r="A21" s="1">
        <v>1500</v>
      </c>
      <c r="B21" s="7" t="s">
        <v>50</v>
      </c>
      <c r="C21" s="7" t="s">
        <v>66</v>
      </c>
      <c r="D21" s="7" t="s">
        <v>46</v>
      </c>
      <c r="E21" s="7" t="s">
        <v>37</v>
      </c>
      <c r="F21" s="7" t="s">
        <v>38</v>
      </c>
      <c r="G21" s="7" t="s">
        <v>51</v>
      </c>
      <c r="H21" s="7" t="s">
        <v>52</v>
      </c>
      <c r="I21" s="11">
        <v>24</v>
      </c>
      <c r="J21" s="11">
        <f t="shared" si="0"/>
        <v>62.5</v>
      </c>
      <c r="K21" s="11">
        <v>21.5</v>
      </c>
      <c r="L21" s="11">
        <f t="shared" si="1"/>
        <v>363.03959374999999</v>
      </c>
      <c r="M21" s="11">
        <f t="shared" si="2"/>
        <v>8712.9502499999999</v>
      </c>
      <c r="N21" s="11">
        <f t="shared" si="3"/>
        <v>0.17215753068256071</v>
      </c>
      <c r="O21" s="11">
        <f t="shared" si="4"/>
        <v>5.8086335</v>
      </c>
      <c r="P21" s="11">
        <f t="shared" si="5"/>
        <v>5.208333333333333</v>
      </c>
      <c r="Q21" s="11">
        <f t="shared" si="6"/>
        <v>62.5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7.100000000000001" customHeight="1" thickTop="1" thickBot="1" x14ac:dyDescent="0.3">
      <c r="A22" s="1">
        <v>2000</v>
      </c>
      <c r="B22" s="7" t="s">
        <v>53</v>
      </c>
      <c r="C22" s="7" t="s">
        <v>67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11">
        <v>26</v>
      </c>
      <c r="J22" s="11">
        <f t="shared" si="0"/>
        <v>76.92307692307692</v>
      </c>
      <c r="K22" s="11">
        <v>23.5</v>
      </c>
      <c r="L22" s="11">
        <f t="shared" si="1"/>
        <v>433.72334375000003</v>
      </c>
      <c r="M22" s="11">
        <f t="shared" si="2"/>
        <v>11276.806937500001</v>
      </c>
      <c r="N22" s="11">
        <f t="shared" si="3"/>
        <v>0.17735516898397727</v>
      </c>
      <c r="O22" s="11">
        <f t="shared" si="4"/>
        <v>5.6384034687500009</v>
      </c>
      <c r="P22" s="11">
        <f t="shared" si="5"/>
        <v>6.4102564102564097</v>
      </c>
      <c r="Q22" s="11">
        <f t="shared" si="6"/>
        <v>76.92307692307692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Top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</sheetData>
  <sheetProtection password="EA66" sheet="1" objects="1" scenarios="1"/>
  <mergeCells count="3">
    <mergeCell ref="C13:D13"/>
    <mergeCell ref="E13:F13"/>
    <mergeCell ref="G13:H13"/>
  </mergeCells>
  <pageMargins left="0.7" right="0.7" top="0.75" bottom="0.75" header="0.3" footer="0.3"/>
  <pageSetup orientation="portrait" r:id="rId1"/>
  <ignoredErrors>
    <ignoredError sqref="J14:Q22 K8 I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Glenn</cp:lastModifiedBy>
  <dcterms:created xsi:type="dcterms:W3CDTF">2012-11-27T16:13:17Z</dcterms:created>
  <dcterms:modified xsi:type="dcterms:W3CDTF">2014-07-11T15:32:31Z</dcterms:modified>
</cp:coreProperties>
</file>